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isis\Desktop\"/>
    </mc:Choice>
  </mc:AlternateContent>
  <bookViews>
    <workbookView xWindow="0" yWindow="0" windowWidth="15345" windowHeight="465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2" i="1" l="1"/>
  <c r="L2" i="1"/>
  <c r="K3" i="1"/>
  <c r="L3" i="1"/>
  <c r="K4" i="1"/>
  <c r="L4" i="1"/>
  <c r="K5" i="1"/>
  <c r="L5" i="1"/>
  <c r="K6" i="1"/>
  <c r="L6" i="1"/>
  <c r="K7" i="1"/>
  <c r="L7" i="1"/>
  <c r="K8" i="1"/>
  <c r="L8" i="1"/>
  <c r="K9" i="1"/>
  <c r="J31" i="1"/>
  <c r="J30" i="1"/>
  <c r="J29" i="1"/>
  <c r="J28" i="1"/>
  <c r="J27" i="1"/>
  <c r="J26" i="1"/>
  <c r="F15" i="1" l="1"/>
  <c r="F18" i="1"/>
  <c r="F19" i="1"/>
  <c r="C15" i="1"/>
  <c r="D15" i="1" s="1"/>
  <c r="E15" i="1" s="1"/>
  <c r="C16" i="1"/>
  <c r="D16" i="1" s="1"/>
  <c r="E16" i="1" s="1"/>
  <c r="F16" i="1" s="1"/>
  <c r="C18" i="1"/>
  <c r="D18" i="1" s="1"/>
  <c r="E18" i="1" s="1"/>
  <c r="C19" i="1"/>
  <c r="D19" i="1" s="1"/>
  <c r="E19" i="1" s="1"/>
  <c r="C20" i="1"/>
  <c r="D20" i="1" s="1"/>
  <c r="E20" i="1" s="1"/>
  <c r="F20" i="1" s="1"/>
  <c r="B15" i="1"/>
  <c r="B16" i="1"/>
  <c r="B17" i="1"/>
  <c r="C17" i="1" s="1"/>
  <c r="D17" i="1" s="1"/>
  <c r="E17" i="1" s="1"/>
  <c r="F17" i="1" s="1"/>
  <c r="B18" i="1"/>
  <c r="B19" i="1"/>
  <c r="B20" i="1"/>
  <c r="B14" i="1"/>
  <c r="C14" i="1" s="1"/>
  <c r="D14" i="1" s="1"/>
  <c r="E14" i="1" s="1"/>
  <c r="F14" i="1" s="1"/>
  <c r="F3" i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E3" i="1"/>
  <c r="E4" i="1"/>
  <c r="E5" i="1"/>
  <c r="E6" i="1"/>
  <c r="J17" i="1" s="1"/>
  <c r="E7" i="1"/>
  <c r="E8" i="1"/>
  <c r="E9" i="1"/>
  <c r="E10" i="1"/>
  <c r="F2" i="1"/>
  <c r="G2" i="1" s="1"/>
  <c r="E2" i="1"/>
  <c r="J13" i="1" s="1"/>
  <c r="A9" i="1"/>
  <c r="A8" i="1"/>
  <c r="A7" i="1"/>
  <c r="A6" i="1"/>
  <c r="A5" i="1"/>
  <c r="A4" i="1"/>
  <c r="J20" i="1" l="1"/>
  <c r="J16" i="1"/>
  <c r="J19" i="1"/>
  <c r="J15" i="1"/>
  <c r="J18" i="1"/>
  <c r="J14" i="1"/>
</calcChain>
</file>

<file path=xl/sharedStrings.xml><?xml version="1.0" encoding="utf-8"?>
<sst xmlns="http://schemas.openxmlformats.org/spreadsheetml/2006/main" count="37" uniqueCount="27">
  <si>
    <t>column 1</t>
  </si>
  <si>
    <t>column 2</t>
  </si>
  <si>
    <t>column 3</t>
  </si>
  <si>
    <t>sample</t>
  </si>
  <si>
    <t>mean</t>
  </si>
  <si>
    <t>deviation</t>
  </si>
  <si>
    <t>y=0,5705*x+0,1266</t>
  </si>
  <si>
    <t>diafora kathe sigkentrwsis me to control</t>
  </si>
  <si>
    <t>diafora kathe sigkentrwsis me tin epomeni</t>
  </si>
  <si>
    <t>statistika idia me epipedo empistosinis 95%</t>
  </si>
  <si>
    <t>r</t>
  </si>
  <si>
    <t>r*</t>
  </si>
  <si>
    <t>m</t>
  </si>
  <si>
    <t>v</t>
  </si>
  <si>
    <t>ariumthos kuttarwn</t>
  </si>
  <si>
    <t>akeraio</t>
  </si>
  <si>
    <t>concentration( mg/ml)</t>
  </si>
  <si>
    <t>40*10^-3</t>
  </si>
  <si>
    <t>standard error</t>
  </si>
  <si>
    <t>`</t>
  </si>
  <si>
    <t>PDMS</t>
  </si>
  <si>
    <t>plex</t>
  </si>
  <si>
    <t>Plex</t>
  </si>
  <si>
    <t>t value</t>
  </si>
  <si>
    <t>statistically different</t>
  </si>
  <si>
    <t>statistically same</t>
  </si>
  <si>
    <t>p=0,05 t=2,6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</si>
</sst>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??/???"/>
  </numFmts>
  <fonts count="1" x14ac:knownFonts="1">
    <font>
      <sz val="11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1" xfId="0" applyBorder="1"/>
    <xf numFmtId="0" fontId="0" fillId="0" borderId="1" xfId="0" applyNumberFormat="1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Absorbance-concentration</a:t>
            </a:r>
          </a:p>
        </c:rich>
      </c:tx>
      <c:layout>
        <c:manualLayout>
          <c:xMode val="edge"/>
          <c:yMode val="edge"/>
          <c:x val="0.35600104041048924"/>
          <c:y val="2.16550657385924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345550274684127E-2"/>
          <c:y val="0.10054551765716059"/>
          <c:w val="0.84919076556871831"/>
          <c:h val="0.7677383366522340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057080702749993"/>
                  <c:y val="8.483061427066396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Sheet1!$F$2:$F$10</c:f>
                <c:numCache>
                  <c:formatCode>General</c:formatCode>
                  <c:ptCount val="9"/>
                  <c:pt idx="0">
                    <c:v>4.5825756949558439E-3</c:v>
                  </c:pt>
                  <c:pt idx="1">
                    <c:v>2.2715633383201084E-2</c:v>
                  </c:pt>
                  <c:pt idx="2">
                    <c:v>2.5383721817994566E-2</c:v>
                  </c:pt>
                  <c:pt idx="3">
                    <c:v>1.171893055416464E-2</c:v>
                  </c:pt>
                  <c:pt idx="4">
                    <c:v>1.5275252316519479E-3</c:v>
                  </c:pt>
                  <c:pt idx="5">
                    <c:v>7.5055534994651419E-3</c:v>
                  </c:pt>
                  <c:pt idx="6">
                    <c:v>4.582575694955837E-3</c:v>
                  </c:pt>
                  <c:pt idx="7">
                    <c:v>2.0000000000000018E-3</c:v>
                  </c:pt>
                  <c:pt idx="8">
                    <c:v>2.6457513110645851E-3</c:v>
                  </c:pt>
                </c:numCache>
              </c:numRef>
            </c:plus>
            <c:minus>
              <c:numRef>
                <c:f>Sheet1!$F$2:$F$10</c:f>
                <c:numCache>
                  <c:formatCode>General</c:formatCode>
                  <c:ptCount val="9"/>
                  <c:pt idx="0">
                    <c:v>4.5825756949558439E-3</c:v>
                  </c:pt>
                  <c:pt idx="1">
                    <c:v>2.2715633383201084E-2</c:v>
                  </c:pt>
                  <c:pt idx="2">
                    <c:v>2.5383721817994566E-2</c:v>
                  </c:pt>
                  <c:pt idx="3">
                    <c:v>1.171893055416464E-2</c:v>
                  </c:pt>
                  <c:pt idx="4">
                    <c:v>1.5275252316519479E-3</c:v>
                  </c:pt>
                  <c:pt idx="5">
                    <c:v>7.5055534994651419E-3</c:v>
                  </c:pt>
                  <c:pt idx="6">
                    <c:v>4.582575694955837E-3</c:v>
                  </c:pt>
                  <c:pt idx="7">
                    <c:v>2.0000000000000018E-3</c:v>
                  </c:pt>
                  <c:pt idx="8">
                    <c:v>2.6457513110645851E-3</c:v>
                  </c:pt>
                </c:numCache>
              </c:numRef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Sheet1!$J$24:$J$32</c:f>
              <c:numCache>
                <c:formatCode>General</c:formatCode>
                <c:ptCount val="9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0</c:v>
                </c:pt>
              </c:numCache>
            </c:numRef>
          </c:xVal>
          <c:yVal>
            <c:numRef>
              <c:f>Sheet1!$E$2:$E$10</c:f>
              <c:numCache>
                <c:formatCode>General</c:formatCode>
                <c:ptCount val="9"/>
                <c:pt idx="0">
                  <c:v>0.66600000000000004</c:v>
                </c:pt>
                <c:pt idx="1">
                  <c:v>0.45799999999999996</c:v>
                </c:pt>
                <c:pt idx="2">
                  <c:v>0.29866666666666669</c:v>
                </c:pt>
                <c:pt idx="3">
                  <c:v>0.21566666666666667</c:v>
                </c:pt>
                <c:pt idx="4">
                  <c:v>0.15266666666666664</c:v>
                </c:pt>
                <c:pt idx="5">
                  <c:v>0.12933333333333333</c:v>
                </c:pt>
                <c:pt idx="6">
                  <c:v>0.11599999999999999</c:v>
                </c:pt>
                <c:pt idx="7">
                  <c:v>0.113</c:v>
                </c:pt>
                <c:pt idx="8">
                  <c:v>0.10199999999999999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50768"/>
        <c:axId val="144249648"/>
      </c:scatterChart>
      <c:valAx>
        <c:axId val="14425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49648"/>
        <c:crosses val="autoZero"/>
        <c:crossBetween val="midCat"/>
      </c:valAx>
      <c:valAx>
        <c:axId val="14424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50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Absorbance-concentration</a:t>
            </a:r>
          </a:p>
        </c:rich>
      </c:tx>
      <c:layout>
        <c:manualLayout>
          <c:xMode val="edge"/>
          <c:yMode val="edge"/>
          <c:x val="0.28023274950958027"/>
          <c:y val="3.267973856209150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305826927651873E-2"/>
          <c:y val="6.8962482630847616E-2"/>
          <c:w val="0.89220234543490384"/>
          <c:h val="0.8491693685348155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Sheet1!$F$2:$F$10</c:f>
                <c:numCache>
                  <c:formatCode>General</c:formatCode>
                  <c:ptCount val="9"/>
                  <c:pt idx="0">
                    <c:v>4.5825756949558439E-3</c:v>
                  </c:pt>
                  <c:pt idx="1">
                    <c:v>2.2715633383201084E-2</c:v>
                  </c:pt>
                  <c:pt idx="2">
                    <c:v>2.5383721817994566E-2</c:v>
                  </c:pt>
                  <c:pt idx="3">
                    <c:v>1.171893055416464E-2</c:v>
                  </c:pt>
                  <c:pt idx="4">
                    <c:v>1.5275252316519479E-3</c:v>
                  </c:pt>
                  <c:pt idx="5">
                    <c:v>7.5055534994651419E-3</c:v>
                  </c:pt>
                  <c:pt idx="6">
                    <c:v>4.582575694955837E-3</c:v>
                  </c:pt>
                  <c:pt idx="7">
                    <c:v>2.0000000000000018E-3</c:v>
                  </c:pt>
                  <c:pt idx="8">
                    <c:v>2.6457513110645851E-3</c:v>
                  </c:pt>
                </c:numCache>
              </c:numRef>
            </c:plus>
            <c:minus>
              <c:numRef>
                <c:f>Sheet1!$F$2:$F$10</c:f>
                <c:numCache>
                  <c:formatCode>General</c:formatCode>
                  <c:ptCount val="9"/>
                  <c:pt idx="0">
                    <c:v>4.5825756949558439E-3</c:v>
                  </c:pt>
                  <c:pt idx="1">
                    <c:v>2.2715633383201084E-2</c:v>
                  </c:pt>
                  <c:pt idx="2">
                    <c:v>2.5383721817994566E-2</c:v>
                  </c:pt>
                  <c:pt idx="3">
                    <c:v>1.171893055416464E-2</c:v>
                  </c:pt>
                  <c:pt idx="4">
                    <c:v>1.5275252316519479E-3</c:v>
                  </c:pt>
                  <c:pt idx="5">
                    <c:v>7.5055534994651419E-3</c:v>
                  </c:pt>
                  <c:pt idx="6">
                    <c:v>4.582575694955837E-3</c:v>
                  </c:pt>
                  <c:pt idx="7">
                    <c:v>2.0000000000000018E-3</c:v>
                  </c:pt>
                  <c:pt idx="8">
                    <c:v>2.6457513110645851E-3</c:v>
                  </c:pt>
                </c:numCache>
              </c:numRef>
            </c:minus>
            <c:spPr>
              <a:noFill/>
              <a:ln w="9525">
                <a:solidFill>
                  <a:schemeClr val="dk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Sheet1!$A$2:$A$10</c:f>
              <c:numCache>
                <c:formatCode>#\ ???/???</c:formatCode>
                <c:ptCount val="9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0</c:v>
                </c:pt>
              </c:numCache>
            </c:numRef>
          </c:cat>
          <c:val>
            <c:numRef>
              <c:f>Sheet1!$E$2:$E$10</c:f>
              <c:numCache>
                <c:formatCode>General</c:formatCode>
                <c:ptCount val="9"/>
                <c:pt idx="0">
                  <c:v>0.66600000000000004</c:v>
                </c:pt>
                <c:pt idx="1">
                  <c:v>0.45799999999999996</c:v>
                </c:pt>
                <c:pt idx="2">
                  <c:v>0.29866666666666669</c:v>
                </c:pt>
                <c:pt idx="3">
                  <c:v>0.21566666666666667</c:v>
                </c:pt>
                <c:pt idx="4">
                  <c:v>0.15266666666666664</c:v>
                </c:pt>
                <c:pt idx="5">
                  <c:v>0.12933333333333333</c:v>
                </c:pt>
                <c:pt idx="6">
                  <c:v>0.11599999999999999</c:v>
                </c:pt>
                <c:pt idx="7">
                  <c:v>0.113</c:v>
                </c:pt>
                <c:pt idx="8">
                  <c:v>0.10199999999999999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144254128"/>
        <c:axId val="144254688"/>
      </c:barChart>
      <c:catAx>
        <c:axId val="144254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\ ???/???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54688"/>
        <c:crosses val="autoZero"/>
        <c:auto val="1"/>
        <c:lblAlgn val="ctr"/>
        <c:lblOffset val="100"/>
        <c:noMultiLvlLbl val="0"/>
      </c:catAx>
      <c:valAx>
        <c:axId val="1442546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layout>
            <c:manualLayout>
              <c:xMode val="edge"/>
              <c:yMode val="edge"/>
              <c:x val="0"/>
              <c:y val="0.411359577390425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44254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Cells/well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0"/>
          <c:spPr>
            <a:gradFill rotWithShape="1">
              <a:gsLst>
                <a:gs pos="0">
                  <a:schemeClr val="accent1">
                    <a:tint val="77000"/>
                    <a:shade val="51000"/>
                    <a:satMod val="130000"/>
                  </a:schemeClr>
                </a:gs>
                <a:gs pos="80000">
                  <a:schemeClr val="accent1">
                    <a:tint val="77000"/>
                    <a:shade val="93000"/>
                    <a:satMod val="130000"/>
                  </a:schemeClr>
                </a:gs>
                <a:gs pos="100000">
                  <a:schemeClr val="accent1">
                    <a:tint val="77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Sheet1!$L$26:$L$32</c:f>
              <c:strCache>
                <c:ptCount val="7"/>
                <c:pt idx="0">
                  <c:v>Plex</c:v>
                </c:pt>
                <c:pt idx="1">
                  <c:v>Plex</c:v>
                </c:pt>
                <c:pt idx="2">
                  <c:v>Plex</c:v>
                </c:pt>
                <c:pt idx="3">
                  <c:v>PDMS</c:v>
                </c:pt>
                <c:pt idx="4">
                  <c:v>PDMS</c:v>
                </c:pt>
                <c:pt idx="5">
                  <c:v>PDMS</c:v>
                </c:pt>
                <c:pt idx="6">
                  <c:v>plex</c:v>
                </c:pt>
              </c:strCache>
            </c:strRef>
          </c:cat>
          <c:val>
            <c:numRef>
              <c:f>Sheet1!$F$14:$F$20</c:f>
              <c:numCache>
                <c:formatCode>General</c:formatCode>
                <c:ptCount val="7"/>
                <c:pt idx="0">
                  <c:v>235807</c:v>
                </c:pt>
                <c:pt idx="1">
                  <c:v>119138</c:v>
                </c:pt>
                <c:pt idx="2">
                  <c:v>142696</c:v>
                </c:pt>
                <c:pt idx="3">
                  <c:v>64168</c:v>
                </c:pt>
                <c:pt idx="4">
                  <c:v>89970</c:v>
                </c:pt>
                <c:pt idx="5">
                  <c:v>27148</c:v>
                </c:pt>
                <c:pt idx="6">
                  <c:v>118577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43584368"/>
        <c:axId val="143582688"/>
        <c:axId val="0"/>
      </c:bar3DChart>
      <c:catAx>
        <c:axId val="143584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82688"/>
        <c:crosses val="autoZero"/>
        <c:auto val="1"/>
        <c:lblAlgn val="ctr"/>
        <c:lblOffset val="100"/>
        <c:noMultiLvlLbl val="0"/>
      </c:catAx>
      <c:valAx>
        <c:axId val="14358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58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5</xdr:row>
      <xdr:rowOff>66675</xdr:rowOff>
    </xdr:from>
    <xdr:to>
      <xdr:col>18</xdr:col>
      <xdr:colOff>114300</xdr:colOff>
      <xdr:row>26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171450</xdr:rowOff>
    </xdr:from>
    <xdr:to>
      <xdr:col>7</xdr:col>
      <xdr:colOff>304800</xdr:colOff>
      <xdr:row>44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2085975</xdr:colOff>
      <xdr:row>32</xdr:row>
      <xdr:rowOff>80962</xdr:rowOff>
    </xdr:from>
    <xdr:to>
      <xdr:col>14</xdr:col>
      <xdr:colOff>304800</xdr:colOff>
      <xdr:row>46</xdr:row>
      <xdr:rowOff>157162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topLeftCell="I4" workbookViewId="0">
      <selection activeCell="K37" sqref="K37"/>
    </sheetView>
  </sheetViews>
  <sheetFormatPr defaultRowHeight="15" x14ac:dyDescent="0.25"/>
  <cols>
    <col min="1" max="1" width="21.42578125" bestFit="1" customWidth="1"/>
    <col min="5" max="5" width="18.7109375" bestFit="1" customWidth="1"/>
    <col min="7" max="7" width="13.7109375" bestFit="1" customWidth="1"/>
    <col min="9" max="9" width="13.7109375" bestFit="1" customWidth="1"/>
    <col min="11" max="11" width="37.28515625" bestFit="1" customWidth="1"/>
    <col min="12" max="12" width="39.7109375" bestFit="1" customWidth="1"/>
  </cols>
  <sheetData>
    <row r="1" spans="1:13" x14ac:dyDescent="0.25">
      <c r="A1" s="2" t="s">
        <v>16</v>
      </c>
      <c r="B1" s="3" t="s">
        <v>0</v>
      </c>
      <c r="C1" s="3" t="s">
        <v>1</v>
      </c>
      <c r="D1" s="3" t="s">
        <v>2</v>
      </c>
      <c r="E1" s="4" t="s">
        <v>4</v>
      </c>
      <c r="F1" s="4" t="s">
        <v>5</v>
      </c>
      <c r="G1" s="4" t="s">
        <v>18</v>
      </c>
      <c r="H1" s="3" t="s">
        <v>3</v>
      </c>
      <c r="K1" t="s">
        <v>7</v>
      </c>
      <c r="L1" t="s">
        <v>8</v>
      </c>
    </row>
    <row r="2" spans="1:13" x14ac:dyDescent="0.25">
      <c r="A2" s="7">
        <v>1</v>
      </c>
      <c r="B2" s="5">
        <v>0.67</v>
      </c>
      <c r="C2" s="5">
        <v>0.66700000000000004</v>
      </c>
      <c r="D2" s="5">
        <v>0.66100000000000003</v>
      </c>
      <c r="E2" s="5">
        <f>AVERAGE(B2:D2)</f>
        <v>0.66600000000000004</v>
      </c>
      <c r="F2" s="5">
        <f>_xlfn.STDEV.S(B2:D2)</f>
        <v>4.5825756949558439E-3</v>
      </c>
      <c r="G2" s="5">
        <f>F2^(2)/3</f>
        <v>7.0000000000000118E-6</v>
      </c>
      <c r="H2" s="5">
        <v>0.54700000000000004</v>
      </c>
      <c r="K2">
        <f>TTEST(B2:D2,B10:D10,1,2)</f>
        <v>2.5822212168980424E-9</v>
      </c>
      <c r="L2">
        <f t="shared" ref="L2:L8" si="0">TTEST(B2:D2,B3:D3,1,2)</f>
        <v>4.9967657022836328E-5</v>
      </c>
    </row>
    <row r="3" spans="1:13" x14ac:dyDescent="0.25">
      <c r="A3" s="7">
        <v>0.5</v>
      </c>
      <c r="B3" s="5">
        <v>0.48399999999999999</v>
      </c>
      <c r="C3" s="6">
        <v>0.44800000000000001</v>
      </c>
      <c r="D3" s="6">
        <v>0.442</v>
      </c>
      <c r="E3" s="5">
        <f t="shared" ref="E3:E10" si="1">AVERAGE(B3:D3)</f>
        <v>0.45799999999999996</v>
      </c>
      <c r="F3" s="5">
        <f t="shared" ref="F3:F10" si="2">_xlfn.STDEV.S(B3:D3)</f>
        <v>2.2715633383201084E-2</v>
      </c>
      <c r="G3" s="5">
        <f t="shared" ref="G3:G10" si="3">F3^(2)/3</f>
        <v>1.7199999999999984E-4</v>
      </c>
      <c r="H3" s="6">
        <v>0.33900000000000002</v>
      </c>
      <c r="K3">
        <f>TTEST(B3:D3,B10:D10,1,2)</f>
        <v>5.6248368663029638E-6</v>
      </c>
      <c r="L3">
        <f t="shared" si="0"/>
        <v>6.3087921038253603E-4</v>
      </c>
    </row>
    <row r="4" spans="1:13" x14ac:dyDescent="0.25">
      <c r="A4" s="7">
        <f>1/4</f>
        <v>0.25</v>
      </c>
      <c r="B4" s="5">
        <v>0.32700000000000001</v>
      </c>
      <c r="C4" s="5">
        <v>0.29099999999999998</v>
      </c>
      <c r="D4" s="5">
        <v>0.27800000000000002</v>
      </c>
      <c r="E4" s="5">
        <f t="shared" si="1"/>
        <v>0.29866666666666669</v>
      </c>
      <c r="F4" s="5">
        <f t="shared" si="2"/>
        <v>2.5383721817994566E-2</v>
      </c>
      <c r="G4" s="5">
        <f t="shared" si="3"/>
        <v>2.1477777777777779E-4</v>
      </c>
      <c r="H4" s="5">
        <v>0.38100000000000001</v>
      </c>
      <c r="K4">
        <f>TTEST(B4:D4,B10:D10,1,2)</f>
        <v>9.1092454301287237E-5</v>
      </c>
      <c r="L4">
        <f t="shared" si="0"/>
        <v>3.3910582413017635E-3</v>
      </c>
    </row>
    <row r="5" spans="1:13" x14ac:dyDescent="0.25">
      <c r="A5" s="7">
        <f>1/8</f>
        <v>0.125</v>
      </c>
      <c r="B5" s="5">
        <v>0.22900000000000001</v>
      </c>
      <c r="C5" s="6">
        <v>0.20699999999999999</v>
      </c>
      <c r="D5" s="5">
        <v>0.21099999999999999</v>
      </c>
      <c r="E5" s="5">
        <f t="shared" si="1"/>
        <v>0.21566666666666667</v>
      </c>
      <c r="F5" s="5">
        <f t="shared" si="2"/>
        <v>1.171893055416464E-2</v>
      </c>
      <c r="G5" s="5">
        <f t="shared" si="3"/>
        <v>4.5777777777777857E-5</v>
      </c>
      <c r="H5" s="5">
        <v>0.24099999999999999</v>
      </c>
      <c r="K5">
        <f>TTEST(B5:D5,B10:D10,1,2)</f>
        <v>4.0585828113808407E-5</v>
      </c>
      <c r="L5">
        <f t="shared" si="0"/>
        <v>3.8236816220232287E-4</v>
      </c>
    </row>
    <row r="6" spans="1:13" x14ac:dyDescent="0.25">
      <c r="A6" s="7">
        <f>1/16</f>
        <v>6.25E-2</v>
      </c>
      <c r="B6" s="5">
        <v>0.154</v>
      </c>
      <c r="C6" s="6">
        <v>0.153</v>
      </c>
      <c r="D6" s="5">
        <v>0.151</v>
      </c>
      <c r="E6" s="5">
        <f t="shared" si="1"/>
        <v>0.15266666666666664</v>
      </c>
      <c r="F6" s="5">
        <f t="shared" si="2"/>
        <v>1.5275252316519479E-3</v>
      </c>
      <c r="G6" s="5">
        <f t="shared" si="3"/>
        <v>7.7777777777777895E-7</v>
      </c>
      <c r="H6" s="5">
        <v>0.28699999999999998</v>
      </c>
      <c r="K6">
        <f>TTEST(B6:D6,B10:D10,1,2)</f>
        <v>4.37081321571923E-6</v>
      </c>
      <c r="L6">
        <f t="shared" si="0"/>
        <v>3.0925094335211233E-3</v>
      </c>
    </row>
    <row r="7" spans="1:13" x14ac:dyDescent="0.25">
      <c r="A7" s="7">
        <f>1/32</f>
        <v>3.125E-2</v>
      </c>
      <c r="B7" s="5">
        <v>0.13700000000000001</v>
      </c>
      <c r="C7" s="6">
        <v>0.122</v>
      </c>
      <c r="D7" s="5">
        <v>0.129</v>
      </c>
      <c r="E7" s="5">
        <f t="shared" si="1"/>
        <v>0.12933333333333333</v>
      </c>
      <c r="F7" s="5">
        <f t="shared" si="2"/>
        <v>7.5055534994651419E-3</v>
      </c>
      <c r="G7" s="5">
        <f t="shared" si="3"/>
        <v>1.8777777777777814E-5</v>
      </c>
      <c r="H7" s="5">
        <v>0.17499999999999999</v>
      </c>
      <c r="K7">
        <f>TTEST(B7:D7,B10:D10,1,2)</f>
        <v>2.0030380906165181E-3</v>
      </c>
      <c r="L7">
        <f t="shared" si="0"/>
        <v>2.9211353984615458E-2</v>
      </c>
    </row>
    <row r="8" spans="1:13" x14ac:dyDescent="0.25">
      <c r="A8" s="7">
        <f>1/64</f>
        <v>1.5625E-2</v>
      </c>
      <c r="B8" s="5">
        <v>0.121</v>
      </c>
      <c r="C8" s="6">
        <v>0.112</v>
      </c>
      <c r="D8" s="5">
        <v>0.115</v>
      </c>
      <c r="E8" s="5">
        <f t="shared" si="1"/>
        <v>0.11599999999999999</v>
      </c>
      <c r="F8" s="5">
        <f t="shared" si="2"/>
        <v>4.582575694955837E-3</v>
      </c>
      <c r="G8" s="5">
        <f t="shared" si="3"/>
        <v>6.9999999999999906E-6</v>
      </c>
      <c r="H8" s="5">
        <v>0.33800000000000002</v>
      </c>
      <c r="K8">
        <f>TTEST(B8:D8,B10:D10,1,2)</f>
        <v>5.0818249447692641E-3</v>
      </c>
      <c r="L8">
        <f t="shared" si="0"/>
        <v>0.17869345563439201</v>
      </c>
      <c r="M8" t="s">
        <v>9</v>
      </c>
    </row>
    <row r="9" spans="1:13" x14ac:dyDescent="0.25">
      <c r="A9" s="7">
        <f>1/128</f>
        <v>7.8125E-3</v>
      </c>
      <c r="B9" s="5">
        <v>0.115</v>
      </c>
      <c r="C9" s="6">
        <v>0.113</v>
      </c>
      <c r="D9" s="5">
        <v>0.111</v>
      </c>
      <c r="E9" s="5">
        <f t="shared" si="1"/>
        <v>0.113</v>
      </c>
      <c r="F9" s="5">
        <f t="shared" si="2"/>
        <v>2.0000000000000018E-3</v>
      </c>
      <c r="G9" s="5">
        <f t="shared" si="3"/>
        <v>1.3333333333333357E-6</v>
      </c>
      <c r="H9" s="5">
        <v>0</v>
      </c>
      <c r="K9">
        <f>TTEST(B9:D9,B10:D10,1,2)</f>
        <v>2.2755272632652996E-3</v>
      </c>
    </row>
    <row r="10" spans="1:13" x14ac:dyDescent="0.25">
      <c r="A10" s="7">
        <v>0</v>
      </c>
      <c r="B10" s="5">
        <v>0.1</v>
      </c>
      <c r="C10" s="6">
        <v>0.10100000000000001</v>
      </c>
      <c r="D10" s="6">
        <v>0.105</v>
      </c>
      <c r="E10" s="5">
        <f t="shared" si="1"/>
        <v>0.10199999999999999</v>
      </c>
      <c r="F10" s="5">
        <f t="shared" si="2"/>
        <v>2.6457513110645851E-3</v>
      </c>
      <c r="G10" s="5">
        <f t="shared" si="3"/>
        <v>2.3333333333333238E-6</v>
      </c>
      <c r="H10" s="6">
        <v>0</v>
      </c>
    </row>
    <row r="11" spans="1:13" x14ac:dyDescent="0.25">
      <c r="E11" t="s">
        <v>13</v>
      </c>
    </row>
    <row r="12" spans="1:13" x14ac:dyDescent="0.25">
      <c r="E12" t="s">
        <v>17</v>
      </c>
      <c r="I12" s="5"/>
      <c r="J12" s="5"/>
      <c r="K12" s="5" t="s">
        <v>26</v>
      </c>
    </row>
    <row r="13" spans="1:13" x14ac:dyDescent="0.25">
      <c r="A13" t="s">
        <v>6</v>
      </c>
      <c r="B13" t="s">
        <v>10</v>
      </c>
      <c r="C13" t="s">
        <v>11</v>
      </c>
      <c r="D13" t="s">
        <v>12</v>
      </c>
      <c r="E13" t="s">
        <v>14</v>
      </c>
      <c r="F13" t="s">
        <v>15</v>
      </c>
      <c r="I13" s="5" t="s">
        <v>23</v>
      </c>
      <c r="J13" s="5">
        <f>(E2-E3)/SQRT(G2+G3)</f>
        <v>15.546649929240278</v>
      </c>
      <c r="K13" s="5" t="s">
        <v>24</v>
      </c>
    </row>
    <row r="14" spans="1:13" x14ac:dyDescent="0.25">
      <c r="A14">
        <v>0.54700000000000004</v>
      </c>
      <c r="B14">
        <f>(A14-0.1266)/0.5705</f>
        <v>0.7368974583698511</v>
      </c>
      <c r="C14">
        <f>4*B14</f>
        <v>2.9475898334794044</v>
      </c>
      <c r="D14">
        <f>C14*40*10^-3</f>
        <v>0.11790359333917619</v>
      </c>
      <c r="E14">
        <f>D14/0.5/10^-6</f>
        <v>235807.18667835239</v>
      </c>
      <c r="F14">
        <f>ROUND(E14,)</f>
        <v>235807</v>
      </c>
      <c r="I14" s="5"/>
      <c r="J14" s="5">
        <f t="shared" ref="J14:J20" si="4">(E3-E4)/SQRT(G3+G4)</f>
        <v>8.1016949152542352</v>
      </c>
      <c r="K14" s="5" t="s">
        <v>24</v>
      </c>
    </row>
    <row r="15" spans="1:13" x14ac:dyDescent="0.25">
      <c r="A15" s="1">
        <v>0.33900000000000002</v>
      </c>
      <c r="B15">
        <f t="shared" ref="B15:B20" si="5">(A15-0.1266)/0.5705</f>
        <v>0.37230499561787911</v>
      </c>
      <c r="C15">
        <f t="shared" ref="C15:C20" si="6">4*B15</f>
        <v>1.4892199824715164</v>
      </c>
      <c r="D15">
        <f t="shared" ref="D15:D20" si="7">C15*40*10^-3</f>
        <v>5.9568799298860657E-2</v>
      </c>
      <c r="E15">
        <f t="shared" ref="E15:E20" si="8">D15/0.5/10^-6</f>
        <v>119137.59859772131</v>
      </c>
      <c r="F15">
        <f t="shared" ref="F15:F20" si="9">ROUND(E15,)</f>
        <v>119138</v>
      </c>
      <c r="H15" t="s">
        <v>19</v>
      </c>
      <c r="I15" s="5"/>
      <c r="J15" s="5">
        <f t="shared" si="4"/>
        <v>5.1419508796383955</v>
      </c>
      <c r="K15" s="5" t="s">
        <v>24</v>
      </c>
    </row>
    <row r="16" spans="1:13" x14ac:dyDescent="0.25">
      <c r="A16">
        <v>0.38100000000000001</v>
      </c>
      <c r="B16">
        <f t="shared" si="5"/>
        <v>0.44592462751971956</v>
      </c>
      <c r="C16">
        <f t="shared" si="6"/>
        <v>1.7836985100788783</v>
      </c>
      <c r="D16">
        <f t="shared" si="7"/>
        <v>7.1347940403155133E-2</v>
      </c>
      <c r="E16">
        <f t="shared" si="8"/>
        <v>142695.88080631028</v>
      </c>
      <c r="F16">
        <f t="shared" si="9"/>
        <v>142696</v>
      </c>
      <c r="I16" s="5"/>
      <c r="J16" s="5">
        <f t="shared" si="4"/>
        <v>9.2332542092999912</v>
      </c>
      <c r="K16" s="5" t="s">
        <v>24</v>
      </c>
    </row>
    <row r="17" spans="1:12" x14ac:dyDescent="0.25">
      <c r="A17">
        <v>0.24099999999999999</v>
      </c>
      <c r="B17">
        <f t="shared" si="5"/>
        <v>0.20052585451358457</v>
      </c>
      <c r="C17">
        <f t="shared" si="6"/>
        <v>0.80210341805433827</v>
      </c>
      <c r="D17">
        <f t="shared" si="7"/>
        <v>3.2084136722173535E-2</v>
      </c>
      <c r="E17">
        <f t="shared" si="8"/>
        <v>64168.273444347076</v>
      </c>
      <c r="F17">
        <f t="shared" si="9"/>
        <v>64168</v>
      </c>
      <c r="I17" s="5"/>
      <c r="J17" s="5">
        <f t="shared" si="4"/>
        <v>5.2764485301108541</v>
      </c>
      <c r="K17" s="5" t="s">
        <v>24</v>
      </c>
    </row>
    <row r="18" spans="1:12" x14ac:dyDescent="0.25">
      <c r="A18">
        <v>0.28699999999999998</v>
      </c>
      <c r="B18">
        <f t="shared" si="5"/>
        <v>0.28115687992988603</v>
      </c>
      <c r="C18">
        <f t="shared" si="6"/>
        <v>1.1246275197195441</v>
      </c>
      <c r="D18">
        <f t="shared" si="7"/>
        <v>4.4985100788781762E-2</v>
      </c>
      <c r="E18">
        <f t="shared" si="8"/>
        <v>89970.201577563523</v>
      </c>
      <c r="F18">
        <f t="shared" si="9"/>
        <v>89970</v>
      </c>
      <c r="I18" s="5"/>
      <c r="J18" s="5">
        <f t="shared" si="4"/>
        <v>2.6261286571944504</v>
      </c>
      <c r="K18" s="5" t="s">
        <v>24</v>
      </c>
    </row>
    <row r="19" spans="1:12" x14ac:dyDescent="0.25">
      <c r="A19">
        <v>0.17499999999999999</v>
      </c>
      <c r="B19">
        <f t="shared" si="5"/>
        <v>8.4837861524978089E-2</v>
      </c>
      <c r="C19">
        <f t="shared" si="6"/>
        <v>0.33935144609991236</v>
      </c>
      <c r="D19">
        <f t="shared" si="7"/>
        <v>1.3574057843996495E-2</v>
      </c>
      <c r="E19">
        <f t="shared" si="8"/>
        <v>27148.115687992991</v>
      </c>
      <c r="F19">
        <f t="shared" si="9"/>
        <v>27148</v>
      </c>
      <c r="I19" s="5"/>
      <c r="J19" s="5">
        <f t="shared" si="4"/>
        <v>1.0392304845413229</v>
      </c>
      <c r="K19" s="5" t="s">
        <v>25</v>
      </c>
    </row>
    <row r="20" spans="1:12" x14ac:dyDescent="0.25">
      <c r="A20">
        <v>0.33800000000000002</v>
      </c>
      <c r="B20">
        <f t="shared" si="5"/>
        <v>0.37055214723926383</v>
      </c>
      <c r="C20">
        <f t="shared" si="6"/>
        <v>1.4822085889570553</v>
      </c>
      <c r="D20">
        <f t="shared" si="7"/>
        <v>5.9288343558282212E-2</v>
      </c>
      <c r="E20">
        <f t="shared" si="8"/>
        <v>118576.68711656443</v>
      </c>
      <c r="F20">
        <f t="shared" si="9"/>
        <v>118577</v>
      </c>
      <c r="I20" s="5"/>
      <c r="J20" s="5">
        <f t="shared" si="4"/>
        <v>5.7445626465380393</v>
      </c>
      <c r="K20" s="5" t="s">
        <v>24</v>
      </c>
    </row>
    <row r="24" spans="1:12" x14ac:dyDescent="0.25">
      <c r="J24" s="6">
        <v>1</v>
      </c>
    </row>
    <row r="25" spans="1:12" x14ac:dyDescent="0.25">
      <c r="J25" s="6">
        <v>0.5</v>
      </c>
    </row>
    <row r="26" spans="1:12" x14ac:dyDescent="0.25">
      <c r="J26" s="6">
        <f>1/4</f>
        <v>0.25</v>
      </c>
      <c r="L26" t="s">
        <v>22</v>
      </c>
    </row>
    <row r="27" spans="1:12" x14ac:dyDescent="0.25">
      <c r="J27" s="6">
        <f>1/8</f>
        <v>0.125</v>
      </c>
      <c r="L27" t="s">
        <v>22</v>
      </c>
    </row>
    <row r="28" spans="1:12" x14ac:dyDescent="0.25">
      <c r="J28" s="6">
        <f>1/16</f>
        <v>6.25E-2</v>
      </c>
      <c r="L28" t="s">
        <v>22</v>
      </c>
    </row>
    <row r="29" spans="1:12" x14ac:dyDescent="0.25">
      <c r="J29" s="6">
        <f>1/32</f>
        <v>3.125E-2</v>
      </c>
      <c r="L29" t="s">
        <v>20</v>
      </c>
    </row>
    <row r="30" spans="1:12" x14ac:dyDescent="0.25">
      <c r="J30" s="6">
        <f>1/64</f>
        <v>1.5625E-2</v>
      </c>
      <c r="L30" t="s">
        <v>20</v>
      </c>
    </row>
    <row r="31" spans="1:12" x14ac:dyDescent="0.25">
      <c r="J31" s="6">
        <f>1/128</f>
        <v>7.8125E-3</v>
      </c>
      <c r="L31" t="s">
        <v>20</v>
      </c>
    </row>
    <row r="32" spans="1:12" x14ac:dyDescent="0.25">
      <c r="J32" s="6">
        <v>0</v>
      </c>
      <c r="L32" t="s">
        <v>21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tsoum</dc:creator>
  <cp:lastModifiedBy>zisis</cp:lastModifiedBy>
  <dcterms:created xsi:type="dcterms:W3CDTF">2014-12-08T08:47:54Z</dcterms:created>
  <dcterms:modified xsi:type="dcterms:W3CDTF">2015-01-10T15:53:03Z</dcterms:modified>
</cp:coreProperties>
</file>